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Класс А" sheetId="1" r:id="rId1"/>
    <sheet name="Класс Б" sheetId="2" r:id="rId2"/>
    <sheet name="Женщины" sheetId="3" r:id="rId3"/>
  </sheets>
  <definedNames/>
  <calcPr fullCalcOnLoad="1"/>
</workbook>
</file>

<file path=xl/sharedStrings.xml><?xml version="1.0" encoding="utf-8"?>
<sst xmlns="http://schemas.openxmlformats.org/spreadsheetml/2006/main" count="232" uniqueCount="115">
  <si>
    <t>Чемпионат г.Томска по альпинизму (скальный класс)</t>
  </si>
  <si>
    <t>Итоговый протокол (мужчины)</t>
  </si>
  <si>
    <t>класс А</t>
  </si>
  <si>
    <t>7-8 сентября 2019г.</t>
  </si>
  <si>
    <t>р.Томь, скальный массив Пещерки</t>
  </si>
  <si>
    <t>место</t>
  </si>
  <si>
    <t>ФИО</t>
  </si>
  <si>
    <t>город/коллектив</t>
  </si>
  <si>
    <t>г.р.</t>
  </si>
  <si>
    <t>Разряд</t>
  </si>
  <si>
    <t>Слава речникам</t>
  </si>
  <si>
    <t>Альтернативка</t>
  </si>
  <si>
    <t>Вариации
вприсядку</t>
  </si>
  <si>
    <t>Гидрофобия</t>
  </si>
  <si>
    <t>Гидра</t>
  </si>
  <si>
    <t>Клепка</t>
  </si>
  <si>
    <t>Майонез</t>
  </si>
  <si>
    <t>Васаби</t>
  </si>
  <si>
    <t>Чертова дюжина+
Без огладки</t>
  </si>
  <si>
    <t>Буси-До</t>
  </si>
  <si>
    <t>финал этапа</t>
  </si>
  <si>
    <t>Отчаянный</t>
  </si>
  <si>
    <t>Что-нибудь</t>
  </si>
  <si>
    <t>забой</t>
  </si>
  <si>
    <t>зая</t>
  </si>
  <si>
    <t>кода</t>
  </si>
  <si>
    <t>гнезда</t>
  </si>
  <si>
    <t>эйфелева башня</t>
  </si>
  <si>
    <t>томсклайн</t>
  </si>
  <si>
    <t>южное ребро</t>
  </si>
  <si>
    <t>ацтек</t>
  </si>
  <si>
    <t>черепашка</t>
  </si>
  <si>
    <t>Сумма 
баллов</t>
  </si>
  <si>
    <t>Время финала</t>
  </si>
  <si>
    <t>Высота подъема</t>
  </si>
  <si>
    <t>Итоговый Балл</t>
  </si>
  <si>
    <t>Сконин Кирилл Николаевич</t>
  </si>
  <si>
    <t>топ</t>
  </si>
  <si>
    <t>Неупокоев Илья Александрович</t>
  </si>
  <si>
    <t>Ильин Антон Сергеевич</t>
  </si>
  <si>
    <t>Илькив Северин Романович</t>
  </si>
  <si>
    <t>Энс Анатолий Дмитриевич</t>
  </si>
  <si>
    <t>Энс Алина Дмитриевна</t>
  </si>
  <si>
    <t>Абрамов Сергей Александрович</t>
  </si>
  <si>
    <t xml:space="preserve">топ </t>
  </si>
  <si>
    <t>Бабинович Алексей Михайлович </t>
  </si>
  <si>
    <t>Синичкин Иван Сергеевич</t>
  </si>
  <si>
    <t>Раскошная Ева Сергеевна</t>
  </si>
  <si>
    <t>Донцов Юрий Владимирович</t>
  </si>
  <si>
    <t>Таран Алексей Михайлович</t>
  </si>
  <si>
    <t xml:space="preserve">Гл.судья: </t>
  </si>
  <si>
    <t>Диденко А.И.</t>
  </si>
  <si>
    <t xml:space="preserve">Гл.секретарь: </t>
  </si>
  <si>
    <t>Кусков В.В.</t>
  </si>
  <si>
    <t>класс Б</t>
  </si>
  <si>
    <t>кукарача</t>
  </si>
  <si>
    <t>ремиссия</t>
  </si>
  <si>
    <t>слава
речникам</t>
  </si>
  <si>
    <t>гидрофобия</t>
  </si>
  <si>
    <t>кант</t>
  </si>
  <si>
    <t>ноябрь</t>
  </si>
  <si>
    <t>лето</t>
  </si>
  <si>
    <t xml:space="preserve">клепка </t>
  </si>
  <si>
    <t>ирбис лайн 1</t>
  </si>
  <si>
    <t>ирбис лайн 2</t>
  </si>
  <si>
    <t>чёртова дюжина</t>
  </si>
  <si>
    <t>бусидо 1 и 2</t>
  </si>
  <si>
    <t>кооператив</t>
  </si>
  <si>
    <t>ась и её</t>
  </si>
  <si>
    <t>радость</t>
  </si>
  <si>
    <t>дым</t>
  </si>
  <si>
    <t>синяя марка</t>
  </si>
  <si>
    <t>затрещина</t>
  </si>
  <si>
    <t>жилмассив</t>
  </si>
  <si>
    <t xml:space="preserve">сумма </t>
  </si>
  <si>
    <t>Мороз Григорий Юрьевич</t>
  </si>
  <si>
    <t>Палехова Анна Юрьевна</t>
  </si>
  <si>
    <t>Мусин Сергей Валерьевич</t>
  </si>
  <si>
    <t>Ларин Илья Андреевич</t>
  </si>
  <si>
    <t>Ефременко Дмитрий Викторович</t>
  </si>
  <si>
    <t>Кирсанова Мария Петровна</t>
  </si>
  <si>
    <t>Кондинский Денис Максимович </t>
  </si>
  <si>
    <t>Скультецкий Марк Владимирович</t>
  </si>
  <si>
    <t>Думенов Дмитрий Евгеньевич</t>
  </si>
  <si>
    <t>Минков Кирилл Константинович</t>
  </si>
  <si>
    <t>Итоговый протокол (женщины)</t>
  </si>
  <si>
    <t>Тютюнникова Оксана Валерьевна</t>
  </si>
  <si>
    <t>Ромащенко Владислава Анатольевна</t>
  </si>
  <si>
    <t>Алиткина Екатерина Валерьевна</t>
  </si>
  <si>
    <t>Шуверова Мария Александровна</t>
  </si>
  <si>
    <t>Карнаухова Дарья Станиславовна</t>
  </si>
  <si>
    <t>Филиппова Арина Борисовна</t>
  </si>
  <si>
    <t>Штеблова Дарья Алексеевна</t>
  </si>
  <si>
    <t>Яковлева Дарья Олеговна</t>
  </si>
  <si>
    <t>Карачурина Светлана Евгеньевна</t>
  </si>
  <si>
    <t>Коновалова Кристина Владимировна</t>
  </si>
  <si>
    <t>Шпехт Артём Владимирович</t>
  </si>
  <si>
    <t>Томск/ Альпклуб ТГУ</t>
  </si>
  <si>
    <t>б/р</t>
  </si>
  <si>
    <t>Томск/ТАКТ</t>
  </si>
  <si>
    <t>Кемерово</t>
  </si>
  <si>
    <t>Томск</t>
  </si>
  <si>
    <t>Томск/Ариадна</t>
  </si>
  <si>
    <t>Томск/Альпклуб ТГУ</t>
  </si>
  <si>
    <t>Томск/Альтус</t>
  </si>
  <si>
    <t>Томск/Берендеи</t>
  </si>
  <si>
    <t>Томск/Такт</t>
  </si>
  <si>
    <t>Никифоров Георгий Вячеславович</t>
  </si>
  <si>
    <t>К.М.С.</t>
  </si>
  <si>
    <t>Томск/Амазонки</t>
  </si>
  <si>
    <t>Томск/Созвездие</t>
  </si>
  <si>
    <t>Томск/НИ ТПУ</t>
  </si>
  <si>
    <t>Томск/Rockland</t>
  </si>
  <si>
    <t>Самцова Анастасия Максимовна</t>
  </si>
  <si>
    <t>Черноштан Анастасия Викторовна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</si>
</sst>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justify" vertical="top" wrapText="1"/>
    </xf>
    <xf numFmtId="0" fontId="0" fillId="0" borderId="12" xfId="0" applyBorder="1" applyAlignment="1">
      <alignment horizontal="left" vertical="center"/>
    </xf>
    <xf numFmtId="0" fontId="10" fillId="0" borderId="11" xfId="0" applyFont="1" applyBorder="1" applyAlignment="1">
      <alignment horizontal="justify" vertical="top" wrapText="1"/>
    </xf>
    <xf numFmtId="0" fontId="0" fillId="0" borderId="13" xfId="0" applyBorder="1" applyAlignment="1">
      <alignment horizontal="left" vertical="center"/>
    </xf>
    <xf numFmtId="0" fontId="2" fillId="0" borderId="17" xfId="52" applyFont="1" applyBorder="1" applyAlignment="1">
      <alignment horizontal="left"/>
      <protection/>
    </xf>
    <xf numFmtId="0" fontId="2" fillId="0" borderId="18" xfId="52" applyFont="1" applyBorder="1" applyAlignment="1">
      <alignment horizontal="left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5" xfId="0" applyBorder="1" applyAlignment="1">
      <alignment horizontal="left" vertical="center"/>
    </xf>
    <xf numFmtId="0" fontId="9" fillId="0" borderId="25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justify" vertical="top" wrapText="1"/>
    </xf>
    <xf numFmtId="0" fontId="0" fillId="0" borderId="38" xfId="0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3" xfId="0" applyNumberFormat="1" applyBorder="1" applyAlignment="1">
      <alignment horizontal="center"/>
    </xf>
    <xf numFmtId="21" fontId="0" fillId="0" borderId="43" xfId="0" applyNumberFormat="1" applyFon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21" fontId="0" fillId="0" borderId="42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19</xdr:row>
      <xdr:rowOff>133350</xdr:rowOff>
    </xdr:from>
    <xdr:to>
      <xdr:col>1</xdr:col>
      <xdr:colOff>933450</xdr:colOff>
      <xdr:row>21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5875" y="39338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600075</xdr:colOff>
      <xdr:row>4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14</xdr:row>
      <xdr:rowOff>47625</xdr:rowOff>
    </xdr:from>
    <xdr:to>
      <xdr:col>1</xdr:col>
      <xdr:colOff>1038225</xdr:colOff>
      <xdr:row>15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81125" y="299085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133350</xdr:rowOff>
    </xdr:from>
    <xdr:to>
      <xdr:col>1</xdr:col>
      <xdr:colOff>933450</xdr:colOff>
      <xdr:row>11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85875" y="22193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723900</xdr:colOff>
      <xdr:row>9</xdr:row>
      <xdr:rowOff>133350</xdr:rowOff>
    </xdr:from>
    <xdr:to>
      <xdr:col>1</xdr:col>
      <xdr:colOff>933450</xdr:colOff>
      <xdr:row>11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85875" y="22193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17</xdr:row>
      <xdr:rowOff>114300</xdr:rowOff>
    </xdr:from>
    <xdr:to>
      <xdr:col>1</xdr:col>
      <xdr:colOff>933450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6350" y="36195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13</xdr:row>
      <xdr:rowOff>123825</xdr:rowOff>
    </xdr:from>
    <xdr:to>
      <xdr:col>1</xdr:col>
      <xdr:colOff>933450</xdr:colOff>
      <xdr:row>15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1100" y="2857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714375</xdr:colOff>
      <xdr:row>17</xdr:row>
      <xdr:rowOff>123825</xdr:rowOff>
    </xdr:from>
    <xdr:to>
      <xdr:col>1</xdr:col>
      <xdr:colOff>933450</xdr:colOff>
      <xdr:row>19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3619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714375</xdr:colOff>
      <xdr:row>9</xdr:row>
      <xdr:rowOff>123825</xdr:rowOff>
    </xdr:from>
    <xdr:to>
      <xdr:col>1</xdr:col>
      <xdr:colOff>933450</xdr:colOff>
      <xdr:row>11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81100" y="2095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714375</xdr:colOff>
      <xdr:row>15</xdr:row>
      <xdr:rowOff>123825</xdr:rowOff>
    </xdr:from>
    <xdr:to>
      <xdr:col>1</xdr:col>
      <xdr:colOff>933450</xdr:colOff>
      <xdr:row>17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81100" y="3238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714375</xdr:colOff>
      <xdr:row>23</xdr:row>
      <xdr:rowOff>142875</xdr:rowOff>
    </xdr:from>
    <xdr:to>
      <xdr:col>1</xdr:col>
      <xdr:colOff>933450</xdr:colOff>
      <xdr:row>25</xdr:row>
      <xdr:rowOff>76200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181100" y="4686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714375</xdr:colOff>
      <xdr:row>19</xdr:row>
      <xdr:rowOff>123825</xdr:rowOff>
    </xdr:from>
    <xdr:to>
      <xdr:col>1</xdr:col>
      <xdr:colOff>933450</xdr:colOff>
      <xdr:row>21</xdr:row>
      <xdr:rowOff>28575</xdr:rowOff>
    </xdr:to>
    <xdr:sp>
      <xdr:nvSpPr>
        <xdr:cNvPr id="7" name="TextBox 4"/>
        <xdr:cNvSpPr txBox="1">
          <a:spLocks noChangeArrowheads="1"/>
        </xdr:cNvSpPr>
      </xdr:nvSpPr>
      <xdr:spPr>
        <a:xfrm>
          <a:off x="1181100" y="40005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tabSelected="1" zoomScale="87" zoomScaleNormal="87" zoomScalePageLayoutView="0" workbookViewId="0" topLeftCell="A1">
      <pane xSplit="2" topLeftCell="C1" activePane="topRight" state="frozen"/>
      <selection pane="topLeft" activeCell="A4" sqref="A4"/>
      <selection pane="topRight" activeCell="F22" sqref="F22"/>
    </sheetView>
  </sheetViews>
  <sheetFormatPr defaultColWidth="9.00390625" defaultRowHeight="12.75"/>
  <cols>
    <col min="1" max="1" width="7.375" style="0" customWidth="1"/>
    <col min="2" max="2" width="36.75390625" style="0" customWidth="1"/>
    <col min="3" max="3" width="20.875" style="0" customWidth="1"/>
    <col min="6" max="6" width="11.125" style="0" customWidth="1"/>
    <col min="7" max="7" width="11.75390625" style="0" customWidth="1"/>
    <col min="8" max="8" width="11.625" style="0" customWidth="1"/>
    <col min="9" max="9" width="10.00390625" style="0" customWidth="1"/>
    <col min="10" max="10" width="9.75390625" style="0" customWidth="1"/>
    <col min="12" max="12" width="9.625" style="0" customWidth="1"/>
    <col min="13" max="13" width="10.875" style="0" customWidth="1"/>
    <col min="14" max="14" width="18.00390625" style="0" customWidth="1"/>
    <col min="16" max="16" width="16.25390625" style="0" customWidth="1"/>
    <col min="17" max="21" width="11.25390625" style="0" customWidth="1"/>
    <col min="22" max="22" width="8.25390625" style="0" customWidth="1"/>
    <col min="23" max="23" width="14.375" style="0" customWidth="1"/>
    <col min="24" max="24" width="15.75390625" style="0" customWidth="1"/>
    <col min="25" max="25" width="14.125" style="0" customWidth="1"/>
  </cols>
  <sheetData>
    <row r="2" ht="15.75">
      <c r="C2" s="1" t="s">
        <v>0</v>
      </c>
    </row>
    <row r="3" ht="15.75">
      <c r="C3" s="1"/>
    </row>
    <row r="4" spans="3:6" ht="15.75">
      <c r="C4" s="1"/>
      <c r="D4" s="1" t="s">
        <v>1</v>
      </c>
      <c r="E4" s="2"/>
      <c r="F4" s="2"/>
    </row>
    <row r="5" spans="4:6" ht="27.75" customHeight="1">
      <c r="D5" s="1" t="s">
        <v>2</v>
      </c>
      <c r="E5" s="1"/>
      <c r="F5" s="1"/>
    </row>
    <row r="6" spans="2:15" ht="12.75">
      <c r="B6" s="3" t="s">
        <v>3</v>
      </c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ht="13.5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31" ht="36.75" customHeight="1" thickBot="1">
      <c r="A8" s="86" t="s">
        <v>5</v>
      </c>
      <c r="B8" s="86" t="s">
        <v>6</v>
      </c>
      <c r="C8" s="86" t="s">
        <v>7</v>
      </c>
      <c r="D8" s="86" t="s">
        <v>8</v>
      </c>
      <c r="E8" s="87" t="s">
        <v>9</v>
      </c>
      <c r="F8" s="40" t="s">
        <v>10</v>
      </c>
      <c r="G8" s="41" t="s">
        <v>11</v>
      </c>
      <c r="H8" s="41" t="s">
        <v>12</v>
      </c>
      <c r="I8" s="42" t="s">
        <v>13</v>
      </c>
      <c r="J8" s="42" t="s">
        <v>14</v>
      </c>
      <c r="K8" s="42" t="s">
        <v>15</v>
      </c>
      <c r="L8" s="42" t="s">
        <v>16</v>
      </c>
      <c r="M8" s="42" t="s">
        <v>17</v>
      </c>
      <c r="N8" s="41" t="s">
        <v>18</v>
      </c>
      <c r="O8" s="43" t="s">
        <v>19</v>
      </c>
      <c r="P8" s="42" t="s">
        <v>20</v>
      </c>
      <c r="Q8" s="43" t="s">
        <v>21</v>
      </c>
      <c r="R8" s="44" t="s">
        <v>22</v>
      </c>
      <c r="S8" s="44" t="s">
        <v>23</v>
      </c>
      <c r="T8" s="45" t="s">
        <v>24</v>
      </c>
      <c r="U8" s="45" t="s">
        <v>25</v>
      </c>
      <c r="V8" s="45" t="s">
        <v>26</v>
      </c>
      <c r="W8" s="45" t="s">
        <v>27</v>
      </c>
      <c r="X8" s="44" t="s">
        <v>28</v>
      </c>
      <c r="Y8" s="44" t="s">
        <v>29</v>
      </c>
      <c r="Z8" s="46" t="s">
        <v>30</v>
      </c>
      <c r="AA8" s="47" t="s">
        <v>31</v>
      </c>
      <c r="AB8" s="88" t="s">
        <v>32</v>
      </c>
      <c r="AC8" s="79" t="s">
        <v>33</v>
      </c>
      <c r="AD8" s="81" t="s">
        <v>34</v>
      </c>
      <c r="AE8" s="83" t="s">
        <v>35</v>
      </c>
    </row>
    <row r="9" spans="1:31" ht="13.5" customHeight="1" thickBot="1">
      <c r="A9" s="86"/>
      <c r="B9" s="86"/>
      <c r="C9" s="86"/>
      <c r="D9" s="86"/>
      <c r="E9" s="87"/>
      <c r="F9" s="48">
        <v>24</v>
      </c>
      <c r="G9" s="49">
        <v>43</v>
      </c>
      <c r="H9" s="49">
        <v>43</v>
      </c>
      <c r="I9" s="50">
        <v>30</v>
      </c>
      <c r="J9" s="50">
        <v>37</v>
      </c>
      <c r="K9" s="50">
        <v>25</v>
      </c>
      <c r="L9" s="50">
        <v>25</v>
      </c>
      <c r="M9" s="50">
        <v>45</v>
      </c>
      <c r="N9" s="50">
        <v>44</v>
      </c>
      <c r="O9" s="50">
        <v>40</v>
      </c>
      <c r="P9" s="50">
        <v>24</v>
      </c>
      <c r="Q9" s="50">
        <v>30</v>
      </c>
      <c r="R9" s="51">
        <v>10</v>
      </c>
      <c r="S9" s="51">
        <v>8</v>
      </c>
      <c r="T9" s="51">
        <v>10</v>
      </c>
      <c r="U9" s="51">
        <v>10</v>
      </c>
      <c r="V9" s="51">
        <v>12</v>
      </c>
      <c r="W9" s="51">
        <v>17</v>
      </c>
      <c r="X9" s="51">
        <v>14</v>
      </c>
      <c r="Y9" s="51">
        <v>12</v>
      </c>
      <c r="Z9" s="52">
        <v>17</v>
      </c>
      <c r="AA9" s="52">
        <v>14</v>
      </c>
      <c r="AB9" s="89"/>
      <c r="AC9" s="80"/>
      <c r="AD9" s="82"/>
      <c r="AE9" s="84"/>
    </row>
    <row r="10" spans="1:31" ht="13.5" thickBot="1">
      <c r="A10" s="73">
        <v>1</v>
      </c>
      <c r="B10" s="33" t="s">
        <v>46</v>
      </c>
      <c r="C10" s="38" t="s">
        <v>111</v>
      </c>
      <c r="D10" s="53">
        <v>1996</v>
      </c>
      <c r="E10" s="54">
        <v>1</v>
      </c>
      <c r="F10" s="76"/>
      <c r="G10" s="75"/>
      <c r="H10" s="75"/>
      <c r="I10" s="75">
        <v>30</v>
      </c>
      <c r="J10" s="75"/>
      <c r="K10" s="75">
        <v>25</v>
      </c>
      <c r="L10" s="75">
        <v>25</v>
      </c>
      <c r="M10" s="75"/>
      <c r="N10" s="75">
        <v>24</v>
      </c>
      <c r="O10" s="75">
        <v>40</v>
      </c>
      <c r="P10" s="75"/>
      <c r="Q10" s="75">
        <v>30</v>
      </c>
      <c r="R10" s="75"/>
      <c r="S10" s="75"/>
      <c r="T10" s="75"/>
      <c r="U10" s="75"/>
      <c r="V10" s="75"/>
      <c r="W10" s="72"/>
      <c r="X10" s="72"/>
      <c r="Y10" s="66"/>
      <c r="Z10" s="75"/>
      <c r="AA10" s="75"/>
      <c r="AB10" s="75">
        <f>SUM(F10:AA10)</f>
        <v>174</v>
      </c>
      <c r="AC10" s="71">
        <f>26*60+36</f>
        <v>1596</v>
      </c>
      <c r="AD10" s="72" t="s">
        <v>44</v>
      </c>
      <c r="AE10" s="66">
        <f>AB10+174*0.3*1521/AC10</f>
        <v>223.74699248120302</v>
      </c>
    </row>
    <row r="11" spans="1:31" ht="13.5" thickBot="1">
      <c r="A11" s="73"/>
      <c r="B11" s="34" t="s">
        <v>47</v>
      </c>
      <c r="C11" s="38" t="s">
        <v>112</v>
      </c>
      <c r="D11" s="53">
        <v>2002</v>
      </c>
      <c r="E11" s="54" t="s">
        <v>108</v>
      </c>
      <c r="F11" s="74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70"/>
      <c r="X11" s="70"/>
      <c r="Y11" s="67"/>
      <c r="Z11" s="68"/>
      <c r="AA11" s="68"/>
      <c r="AB11" s="68"/>
      <c r="AC11" s="69"/>
      <c r="AD11" s="70"/>
      <c r="AE11" s="67"/>
    </row>
    <row r="12" spans="1:31" ht="13.5" thickBot="1">
      <c r="A12" s="73">
        <v>2</v>
      </c>
      <c r="B12" s="33" t="s">
        <v>43</v>
      </c>
      <c r="C12" s="38" t="s">
        <v>97</v>
      </c>
      <c r="D12" s="55">
        <v>1996</v>
      </c>
      <c r="E12" s="54">
        <v>2</v>
      </c>
      <c r="F12" s="74">
        <v>24</v>
      </c>
      <c r="G12" s="68"/>
      <c r="H12" s="68"/>
      <c r="I12" s="68"/>
      <c r="J12" s="68"/>
      <c r="K12" s="68"/>
      <c r="L12" s="68"/>
      <c r="M12" s="68"/>
      <c r="N12" s="68">
        <v>44</v>
      </c>
      <c r="O12" s="68"/>
      <c r="P12" s="68"/>
      <c r="Q12" s="68"/>
      <c r="R12" s="68">
        <v>10</v>
      </c>
      <c r="S12" s="68"/>
      <c r="T12" s="68"/>
      <c r="U12" s="68"/>
      <c r="V12" s="68"/>
      <c r="W12" s="70"/>
      <c r="X12" s="69">
        <v>14</v>
      </c>
      <c r="Y12" s="77">
        <v>12</v>
      </c>
      <c r="Z12" s="68"/>
      <c r="AA12" s="68"/>
      <c r="AB12" s="68">
        <f>SUM(F12:AA12)</f>
        <v>104</v>
      </c>
      <c r="AC12" s="69">
        <f>60*26+50</f>
        <v>1610</v>
      </c>
      <c r="AD12" s="70" t="s">
        <v>44</v>
      </c>
      <c r="AE12" s="67">
        <f>AB12+174*0.3*1521/AC12</f>
        <v>153.3144099378882</v>
      </c>
    </row>
    <row r="13" spans="1:31" ht="13.5" thickBot="1">
      <c r="A13" s="73"/>
      <c r="B13" s="34" t="s">
        <v>45</v>
      </c>
      <c r="C13" s="38" t="s">
        <v>97</v>
      </c>
      <c r="D13" s="53">
        <v>1984</v>
      </c>
      <c r="E13" s="54">
        <v>2</v>
      </c>
      <c r="F13" s="74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70"/>
      <c r="X13" s="70"/>
      <c r="Y13" s="77"/>
      <c r="Z13" s="68"/>
      <c r="AA13" s="68"/>
      <c r="AB13" s="68"/>
      <c r="AC13" s="69"/>
      <c r="AD13" s="70"/>
      <c r="AE13" s="67"/>
    </row>
    <row r="14" spans="1:31" ht="13.5" thickBot="1">
      <c r="A14" s="73">
        <v>3</v>
      </c>
      <c r="B14" s="36" t="s">
        <v>48</v>
      </c>
      <c r="C14" s="35" t="s">
        <v>102</v>
      </c>
      <c r="D14" s="56">
        <v>1983</v>
      </c>
      <c r="E14" s="54">
        <v>3</v>
      </c>
      <c r="F14" s="74"/>
      <c r="G14" s="68"/>
      <c r="H14" s="68"/>
      <c r="I14" s="68"/>
      <c r="J14" s="68"/>
      <c r="K14" s="68">
        <v>25</v>
      </c>
      <c r="L14" s="68"/>
      <c r="M14" s="68"/>
      <c r="N14" s="68"/>
      <c r="O14" s="68"/>
      <c r="P14" s="68">
        <v>24</v>
      </c>
      <c r="Q14" s="68">
        <v>30</v>
      </c>
      <c r="R14" s="68"/>
      <c r="S14" s="68"/>
      <c r="T14" s="68"/>
      <c r="U14" s="68"/>
      <c r="V14" s="68"/>
      <c r="W14" s="70"/>
      <c r="X14" s="70"/>
      <c r="Y14" s="67"/>
      <c r="Z14" s="68"/>
      <c r="AA14" s="68"/>
      <c r="AB14" s="68">
        <f>SUM(F14:AA14)</f>
        <v>79</v>
      </c>
      <c r="AC14" s="69">
        <f>25*60+21</f>
        <v>1521</v>
      </c>
      <c r="AD14" s="70" t="s">
        <v>37</v>
      </c>
      <c r="AE14" s="67">
        <f>AB14+174*0.3*1521/AC14</f>
        <v>131.20000000000002</v>
      </c>
    </row>
    <row r="15" spans="1:31" ht="13.5" thickBot="1">
      <c r="A15" s="73"/>
      <c r="B15" s="37" t="s">
        <v>49</v>
      </c>
      <c r="C15" s="35" t="s">
        <v>102</v>
      </c>
      <c r="D15" s="57">
        <v>1991</v>
      </c>
      <c r="E15" s="54">
        <v>2</v>
      </c>
      <c r="F15" s="74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70"/>
      <c r="X15" s="70"/>
      <c r="Y15" s="67"/>
      <c r="Z15" s="68"/>
      <c r="AA15" s="68"/>
      <c r="AB15" s="68"/>
      <c r="AC15" s="69"/>
      <c r="AD15" s="70"/>
      <c r="AE15" s="67"/>
    </row>
    <row r="16" spans="1:31" ht="13.5" thickBot="1">
      <c r="A16" s="73">
        <v>4</v>
      </c>
      <c r="B16" s="33" t="s">
        <v>41</v>
      </c>
      <c r="C16" s="35" t="s">
        <v>102</v>
      </c>
      <c r="D16" s="56">
        <v>1997</v>
      </c>
      <c r="E16" s="54" t="s">
        <v>98</v>
      </c>
      <c r="F16" s="74"/>
      <c r="G16" s="68"/>
      <c r="H16" s="68"/>
      <c r="I16" s="68"/>
      <c r="J16" s="68"/>
      <c r="K16" s="68"/>
      <c r="L16" s="68"/>
      <c r="M16" s="68"/>
      <c r="N16" s="68">
        <v>20</v>
      </c>
      <c r="O16" s="68"/>
      <c r="P16" s="68"/>
      <c r="Q16" s="68"/>
      <c r="R16" s="68"/>
      <c r="S16" s="68"/>
      <c r="T16" s="68"/>
      <c r="U16" s="68"/>
      <c r="V16" s="68">
        <v>12</v>
      </c>
      <c r="W16" s="69">
        <v>17</v>
      </c>
      <c r="X16" s="69">
        <v>14</v>
      </c>
      <c r="Y16" s="67"/>
      <c r="Z16" s="68">
        <v>17</v>
      </c>
      <c r="AA16" s="68">
        <v>14</v>
      </c>
      <c r="AB16" s="68">
        <f>SUM(F16:AA16)</f>
        <v>94</v>
      </c>
      <c r="AC16" s="69">
        <f>60*39+50</f>
        <v>2390</v>
      </c>
      <c r="AD16" s="70" t="s">
        <v>37</v>
      </c>
      <c r="AE16" s="67">
        <f>AB16+174*0.3*1521/AC16</f>
        <v>127.22016736401673</v>
      </c>
    </row>
    <row r="17" spans="1:31" ht="13.5" thickBot="1">
      <c r="A17" s="73"/>
      <c r="B17" s="34" t="s">
        <v>42</v>
      </c>
      <c r="C17" s="35" t="s">
        <v>110</v>
      </c>
      <c r="D17" s="57">
        <v>2003</v>
      </c>
      <c r="E17" s="54" t="s">
        <v>98</v>
      </c>
      <c r="F17" s="74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9"/>
      <c r="Y17" s="67"/>
      <c r="Z17" s="68"/>
      <c r="AA17" s="68"/>
      <c r="AB17" s="68"/>
      <c r="AC17" s="69"/>
      <c r="AD17" s="70"/>
      <c r="AE17" s="67"/>
    </row>
    <row r="18" spans="1:31" ht="13.5" thickBot="1">
      <c r="A18" s="85">
        <v>5</v>
      </c>
      <c r="B18" s="11" t="s">
        <v>36</v>
      </c>
      <c r="C18" s="39" t="s">
        <v>109</v>
      </c>
      <c r="D18" s="55">
        <v>1993</v>
      </c>
      <c r="E18" s="54" t="s">
        <v>98</v>
      </c>
      <c r="F18" s="7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>
        <v>10</v>
      </c>
      <c r="S18" s="68"/>
      <c r="T18" s="68"/>
      <c r="U18" s="68">
        <v>10</v>
      </c>
      <c r="V18" s="68"/>
      <c r="W18" s="69">
        <v>0</v>
      </c>
      <c r="X18" s="69">
        <v>14</v>
      </c>
      <c r="Y18" s="69">
        <v>12</v>
      </c>
      <c r="Z18" s="68">
        <v>17</v>
      </c>
      <c r="AA18" s="68">
        <v>14</v>
      </c>
      <c r="AB18" s="68">
        <f>SUM(F18:AA18)</f>
        <v>77</v>
      </c>
      <c r="AC18" s="69">
        <f>27*60+24</f>
        <v>1644</v>
      </c>
      <c r="AD18" s="70" t="s">
        <v>37</v>
      </c>
      <c r="AE18" s="67">
        <f>AB18+174*0.3*1521/AC18</f>
        <v>125.29452554744526</v>
      </c>
    </row>
    <row r="19" spans="1:31" ht="13.5" thickBot="1">
      <c r="A19" s="85"/>
      <c r="B19" s="11" t="s">
        <v>38</v>
      </c>
      <c r="C19" s="38" t="s">
        <v>109</v>
      </c>
      <c r="D19" s="53">
        <v>1997</v>
      </c>
      <c r="E19" s="54" t="s">
        <v>98</v>
      </c>
      <c r="F19" s="74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69"/>
      <c r="Y19" s="69"/>
      <c r="Z19" s="68"/>
      <c r="AA19" s="68"/>
      <c r="AB19" s="68"/>
      <c r="AC19" s="69"/>
      <c r="AD19" s="69"/>
      <c r="AE19" s="67" t="e">
        <f>AB19+174*0.3*1521/AC19</f>
        <v>#DIV/0!</v>
      </c>
    </row>
    <row r="20" spans="1:31" ht="13.5" thickBot="1">
      <c r="A20" s="73">
        <v>6</v>
      </c>
      <c r="B20" s="33" t="s">
        <v>39</v>
      </c>
      <c r="C20" s="38" t="s">
        <v>99</v>
      </c>
      <c r="D20" s="53">
        <v>1990</v>
      </c>
      <c r="E20" s="54" t="s">
        <v>98</v>
      </c>
      <c r="F20" s="74"/>
      <c r="G20" s="68"/>
      <c r="H20" s="68"/>
      <c r="I20" s="68"/>
      <c r="J20" s="68"/>
      <c r="K20" s="68"/>
      <c r="L20" s="68"/>
      <c r="M20" s="68"/>
      <c r="N20" s="68"/>
      <c r="O20" s="68">
        <v>20</v>
      </c>
      <c r="P20" s="68"/>
      <c r="Q20" s="68"/>
      <c r="R20" s="68"/>
      <c r="S20" s="68"/>
      <c r="T20" s="68">
        <v>10</v>
      </c>
      <c r="U20" s="68"/>
      <c r="V20" s="68"/>
      <c r="W20" s="70"/>
      <c r="X20" s="78">
        <v>14</v>
      </c>
      <c r="Y20" s="78">
        <v>12</v>
      </c>
      <c r="Z20" s="68"/>
      <c r="AA20" s="68"/>
      <c r="AB20" s="68">
        <f>SUM(F20:AA20)</f>
        <v>56</v>
      </c>
      <c r="AC20" s="69">
        <f>45*60+29</f>
        <v>2729</v>
      </c>
      <c r="AD20" s="70" t="s">
        <v>37</v>
      </c>
      <c r="AE20" s="67">
        <f>AB20+174*0.3*1521/AC20</f>
        <v>85.09351410773178</v>
      </c>
    </row>
    <row r="21" spans="1:31" ht="13.5" thickBot="1">
      <c r="A21" s="73"/>
      <c r="B21" s="34" t="s">
        <v>40</v>
      </c>
      <c r="C21" s="38" t="s">
        <v>99</v>
      </c>
      <c r="D21" s="53">
        <v>1995</v>
      </c>
      <c r="E21" s="54" t="s">
        <v>98</v>
      </c>
      <c r="F21" s="74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70"/>
      <c r="X21" s="78"/>
      <c r="Y21" s="78"/>
      <c r="Z21" s="68"/>
      <c r="AA21" s="68"/>
      <c r="AB21" s="68"/>
      <c r="AC21" s="69"/>
      <c r="AD21" s="70"/>
      <c r="AE21" s="67"/>
    </row>
    <row r="24" spans="2:4" ht="12.75">
      <c r="B24" t="s">
        <v>50</v>
      </c>
      <c r="D24" s="16" t="s">
        <v>51</v>
      </c>
    </row>
    <row r="25" ht="12.75">
      <c r="D25" s="4"/>
    </row>
    <row r="26" spans="2:4" ht="12.75">
      <c r="B26" t="s">
        <v>52</v>
      </c>
      <c r="D26" s="4" t="s">
        <v>53</v>
      </c>
    </row>
    <row r="39" spans="3:5" ht="12.75">
      <c r="C39" s="15"/>
      <c r="D39" s="15"/>
      <c r="E39" s="15"/>
    </row>
    <row r="40" spans="3:5" ht="12.75">
      <c r="C40" s="15"/>
      <c r="D40" s="15"/>
      <c r="E40" s="15"/>
    </row>
  </sheetData>
  <sheetProtection selectLockedCells="1" selectUnlockedCells="1"/>
  <mergeCells count="171">
    <mergeCell ref="A8:A9"/>
    <mergeCell ref="B8:B9"/>
    <mergeCell ref="C8:C9"/>
    <mergeCell ref="D8:D9"/>
    <mergeCell ref="E8:E9"/>
    <mergeCell ref="AB8:AB9"/>
    <mergeCell ref="AC8:AC9"/>
    <mergeCell ref="AD8:AD9"/>
    <mergeCell ref="AE8:AE9"/>
    <mergeCell ref="A18:A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20:A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16:A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14:A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AD14:AD15"/>
    <mergeCell ref="S14:S15"/>
    <mergeCell ref="T14:T15"/>
    <mergeCell ref="U14:U15"/>
    <mergeCell ref="V14:V15"/>
    <mergeCell ref="W14:W15"/>
    <mergeCell ref="X14:X15"/>
    <mergeCell ref="AE10:AE11"/>
    <mergeCell ref="AE12:AE13"/>
    <mergeCell ref="AE14:AE15"/>
    <mergeCell ref="AE16:AE17"/>
    <mergeCell ref="AE20:AE21"/>
    <mergeCell ref="Y14:Y15"/>
    <mergeCell ref="Z14:Z15"/>
    <mergeCell ref="AA14:AA15"/>
    <mergeCell ref="AB14:AB15"/>
    <mergeCell ref="AC14:AC1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zoomScale="87" zoomScaleNormal="87" zoomScalePageLayoutView="0" workbookViewId="0" topLeftCell="A1">
      <pane xSplit="2" topLeftCell="C1" activePane="topRight" state="frozen"/>
      <selection pane="topLeft" activeCell="A1" sqref="A1"/>
      <selection pane="topRight" activeCell="B10" sqref="B10:B15"/>
    </sheetView>
  </sheetViews>
  <sheetFormatPr defaultColWidth="9.00390625" defaultRowHeight="12.75"/>
  <cols>
    <col min="1" max="1" width="7.375" style="0" customWidth="1"/>
    <col min="2" max="2" width="42.375" style="0" customWidth="1"/>
    <col min="3" max="3" width="20.00390625" style="4" customWidth="1"/>
    <col min="4" max="4" width="6.625" style="4" customWidth="1"/>
    <col min="5" max="5" width="8.25390625" style="4" customWidth="1"/>
    <col min="6" max="6" width="9.75390625" style="4" customWidth="1"/>
    <col min="7" max="7" width="9.875" style="4" customWidth="1"/>
    <col min="8" max="8" width="10.125" style="4" customWidth="1"/>
    <col min="9" max="9" width="12.625" style="4" customWidth="1"/>
    <col min="10" max="10" width="9.00390625" style="4" customWidth="1"/>
    <col min="11" max="11" width="12.625" style="4" customWidth="1"/>
    <col min="12" max="12" width="8.375" style="4" customWidth="1"/>
    <col min="13" max="13" width="8.625" style="4" customWidth="1"/>
    <col min="14" max="15" width="13.75390625" style="4" customWidth="1"/>
    <col min="16" max="16" width="17.375" style="4" customWidth="1"/>
    <col min="17" max="17" width="13.00390625" style="4" customWidth="1"/>
    <col min="18" max="18" width="11.125" style="4" customWidth="1"/>
    <col min="19" max="19" width="11.25390625" style="4" customWidth="1"/>
    <col min="20" max="20" width="12.125" style="0" customWidth="1"/>
    <col min="24" max="24" width="17.875" style="0" customWidth="1"/>
    <col min="25" max="25" width="11.125" style="0" customWidth="1"/>
    <col min="26" max="26" width="13.75390625" style="0" customWidth="1"/>
    <col min="27" max="27" width="8.875" style="0" customWidth="1"/>
    <col min="28" max="28" width="8.75390625" style="0" customWidth="1"/>
    <col min="29" max="29" width="5.25390625" style="0" customWidth="1"/>
    <col min="30" max="30" width="13.125" style="0" customWidth="1"/>
    <col min="31" max="31" width="11.25390625" style="0" customWidth="1"/>
    <col min="32" max="32" width="11.625" style="0" customWidth="1"/>
    <col min="33" max="33" width="6.75390625" style="0" customWidth="1"/>
    <col min="34" max="34" width="11.625" style="0" customWidth="1"/>
  </cols>
  <sheetData>
    <row r="1" spans="6:12" ht="12.75">
      <c r="F1"/>
      <c r="G1"/>
      <c r="H1"/>
      <c r="I1"/>
      <c r="J1"/>
      <c r="K1"/>
      <c r="L1"/>
    </row>
    <row r="2" spans="3:12" ht="15.75">
      <c r="C2" s="1" t="s">
        <v>0</v>
      </c>
      <c r="D2"/>
      <c r="E2"/>
      <c r="F2"/>
      <c r="G2"/>
      <c r="H2"/>
      <c r="I2"/>
      <c r="K2"/>
      <c r="L2"/>
    </row>
    <row r="3" spans="3:12" ht="15.75">
      <c r="C3" s="1"/>
      <c r="D3"/>
      <c r="E3"/>
      <c r="F3"/>
      <c r="G3"/>
      <c r="H3"/>
      <c r="I3"/>
      <c r="K3"/>
      <c r="L3"/>
    </row>
    <row r="4" spans="3:12" ht="15.75">
      <c r="C4" s="1"/>
      <c r="D4" s="1" t="s">
        <v>1</v>
      </c>
      <c r="E4" s="2"/>
      <c r="F4" s="2"/>
      <c r="G4"/>
      <c r="H4"/>
      <c r="I4"/>
      <c r="K4"/>
      <c r="L4"/>
    </row>
    <row r="5" spans="3:11" ht="15.75">
      <c r="C5"/>
      <c r="D5" s="1" t="s">
        <v>54</v>
      </c>
      <c r="E5" s="1"/>
      <c r="F5" s="1"/>
      <c r="G5"/>
      <c r="H5"/>
      <c r="K5"/>
    </row>
    <row r="6" spans="2:3" ht="12.75">
      <c r="B6" s="3" t="s">
        <v>3</v>
      </c>
      <c r="C6" s="4" t="s">
        <v>4</v>
      </c>
    </row>
    <row r="7" ht="13.5" thickBot="1"/>
    <row r="8" spans="1:35" ht="36.75" customHeight="1" thickBot="1">
      <c r="A8" s="98" t="s">
        <v>5</v>
      </c>
      <c r="B8" s="86" t="s">
        <v>6</v>
      </c>
      <c r="C8" s="86" t="s">
        <v>7</v>
      </c>
      <c r="D8" s="86" t="s">
        <v>8</v>
      </c>
      <c r="E8" s="99" t="s">
        <v>9</v>
      </c>
      <c r="F8" s="8" t="s">
        <v>55</v>
      </c>
      <c r="G8" s="8" t="s">
        <v>56</v>
      </c>
      <c r="H8" s="17" t="s">
        <v>57</v>
      </c>
      <c r="I8" s="8" t="s">
        <v>58</v>
      </c>
      <c r="J8" s="18" t="s">
        <v>59</v>
      </c>
      <c r="K8" s="5" t="s">
        <v>60</v>
      </c>
      <c r="L8" s="5" t="s">
        <v>61</v>
      </c>
      <c r="M8" s="5" t="s">
        <v>62</v>
      </c>
      <c r="N8" s="5" t="s">
        <v>63</v>
      </c>
      <c r="O8" s="5" t="s">
        <v>64</v>
      </c>
      <c r="P8" s="5" t="s">
        <v>65</v>
      </c>
      <c r="Q8" s="5" t="s">
        <v>66</v>
      </c>
      <c r="R8" s="5" t="s">
        <v>30</v>
      </c>
      <c r="S8" s="8" t="s">
        <v>31</v>
      </c>
      <c r="T8" s="7" t="s">
        <v>67</v>
      </c>
      <c r="U8" s="7" t="s">
        <v>24</v>
      </c>
      <c r="V8" s="7" t="s">
        <v>25</v>
      </c>
      <c r="W8" s="7" t="s">
        <v>26</v>
      </c>
      <c r="X8" s="7" t="s">
        <v>27</v>
      </c>
      <c r="Y8" s="6" t="s">
        <v>28</v>
      </c>
      <c r="Z8" s="6" t="s">
        <v>29</v>
      </c>
      <c r="AA8" s="6" t="s">
        <v>68</v>
      </c>
      <c r="AB8" s="6" t="s">
        <v>69</v>
      </c>
      <c r="AC8" s="6" t="s">
        <v>70</v>
      </c>
      <c r="AD8" s="6" t="s">
        <v>71</v>
      </c>
      <c r="AE8" s="6" t="s">
        <v>72</v>
      </c>
      <c r="AF8" s="6" t="s">
        <v>22</v>
      </c>
      <c r="AG8" s="6" t="s">
        <v>23</v>
      </c>
      <c r="AH8" s="26" t="s">
        <v>73</v>
      </c>
      <c r="AI8" s="100" t="s">
        <v>74</v>
      </c>
    </row>
    <row r="9" spans="1:35" ht="15.75" customHeight="1" thickBot="1">
      <c r="A9" s="98"/>
      <c r="B9" s="86"/>
      <c r="C9" s="86"/>
      <c r="D9" s="86"/>
      <c r="E9" s="99"/>
      <c r="F9" s="10">
        <v>7</v>
      </c>
      <c r="G9" s="10">
        <v>10</v>
      </c>
      <c r="H9" s="10">
        <v>25</v>
      </c>
      <c r="I9" s="10">
        <v>30</v>
      </c>
      <c r="J9" s="19">
        <v>20</v>
      </c>
      <c r="K9" s="10">
        <v>11</v>
      </c>
      <c r="L9" s="10">
        <v>10</v>
      </c>
      <c r="M9" s="10">
        <v>25</v>
      </c>
      <c r="N9" s="10">
        <v>15</v>
      </c>
      <c r="O9" s="10">
        <v>25</v>
      </c>
      <c r="P9" s="10">
        <v>20</v>
      </c>
      <c r="Q9" s="10">
        <v>27</v>
      </c>
      <c r="R9" s="10">
        <v>21</v>
      </c>
      <c r="S9" s="10">
        <v>13</v>
      </c>
      <c r="T9" s="9">
        <v>16</v>
      </c>
      <c r="U9" s="9">
        <v>11</v>
      </c>
      <c r="V9" s="9">
        <v>10</v>
      </c>
      <c r="W9" s="9">
        <v>12</v>
      </c>
      <c r="X9" s="9">
        <v>17</v>
      </c>
      <c r="Y9" s="9">
        <v>14</v>
      </c>
      <c r="Z9" s="9">
        <v>12</v>
      </c>
      <c r="AA9" s="9">
        <v>10</v>
      </c>
      <c r="AB9" s="9">
        <v>11</v>
      </c>
      <c r="AC9" s="9">
        <v>10</v>
      </c>
      <c r="AD9" s="9">
        <v>19</v>
      </c>
      <c r="AE9" s="9">
        <v>8</v>
      </c>
      <c r="AF9" s="9">
        <v>10</v>
      </c>
      <c r="AG9" s="9">
        <v>8</v>
      </c>
      <c r="AH9" s="27">
        <v>15</v>
      </c>
      <c r="AI9" s="101"/>
    </row>
    <row r="10" spans="1:35" ht="15" thickBot="1">
      <c r="A10" s="85">
        <v>1</v>
      </c>
      <c r="B10" s="22" t="s">
        <v>79</v>
      </c>
      <c r="C10" s="21" t="s">
        <v>100</v>
      </c>
      <c r="D10" s="12">
        <v>1988</v>
      </c>
      <c r="E10" s="12" t="s">
        <v>98</v>
      </c>
      <c r="F10" s="94">
        <v>9.1</v>
      </c>
      <c r="G10" s="94">
        <v>13</v>
      </c>
      <c r="H10" s="94">
        <v>25</v>
      </c>
      <c r="I10" s="94"/>
      <c r="J10" s="94">
        <v>20</v>
      </c>
      <c r="K10" s="94">
        <v>11</v>
      </c>
      <c r="L10" s="94">
        <v>10</v>
      </c>
      <c r="M10" s="92"/>
      <c r="N10" s="92">
        <v>15</v>
      </c>
      <c r="O10" s="92"/>
      <c r="P10" s="92"/>
      <c r="Q10" s="92"/>
      <c r="R10" s="92">
        <v>21</v>
      </c>
      <c r="S10" s="92">
        <v>13</v>
      </c>
      <c r="T10" s="92"/>
      <c r="U10" s="92">
        <v>11</v>
      </c>
      <c r="V10" s="92"/>
      <c r="W10" s="92"/>
      <c r="X10" s="92"/>
      <c r="Y10" s="92">
        <v>14</v>
      </c>
      <c r="Z10" s="92">
        <v>15.6</v>
      </c>
      <c r="AA10" s="92">
        <v>26</v>
      </c>
      <c r="AB10" s="92">
        <v>11</v>
      </c>
      <c r="AC10" s="92">
        <v>13</v>
      </c>
      <c r="AD10" s="92"/>
      <c r="AE10" s="92">
        <v>10.4</v>
      </c>
      <c r="AF10" s="92">
        <v>10</v>
      </c>
      <c r="AG10" s="92">
        <v>10.4</v>
      </c>
      <c r="AH10" s="92"/>
      <c r="AI10" s="90">
        <f>SUM(F10:AH10)</f>
        <v>258.5</v>
      </c>
    </row>
    <row r="11" spans="1:35" ht="15" thickBot="1">
      <c r="A11" s="85"/>
      <c r="B11" s="22" t="s">
        <v>80</v>
      </c>
      <c r="C11" s="21" t="s">
        <v>100</v>
      </c>
      <c r="D11" s="12">
        <v>1986</v>
      </c>
      <c r="E11" s="13" t="s">
        <v>98</v>
      </c>
      <c r="F11" s="94"/>
      <c r="G11" s="95"/>
      <c r="H11" s="95"/>
      <c r="I11" s="95"/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0"/>
    </row>
    <row r="12" spans="1:35" ht="15" thickBot="1">
      <c r="A12" s="85">
        <v>2</v>
      </c>
      <c r="B12" s="22" t="s">
        <v>83</v>
      </c>
      <c r="C12" s="21" t="s">
        <v>99</v>
      </c>
      <c r="D12" s="12">
        <v>2000</v>
      </c>
      <c r="E12" s="12" t="s">
        <v>98</v>
      </c>
      <c r="F12" s="91">
        <v>9.1</v>
      </c>
      <c r="G12" s="68">
        <v>13</v>
      </c>
      <c r="H12" s="68"/>
      <c r="I12" s="68"/>
      <c r="J12" s="68">
        <v>20</v>
      </c>
      <c r="K12" s="68">
        <v>11</v>
      </c>
      <c r="L12" s="68">
        <v>10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>
        <v>15.6</v>
      </c>
      <c r="AA12" s="68">
        <v>26</v>
      </c>
      <c r="AB12" s="68">
        <v>11</v>
      </c>
      <c r="AC12" s="68">
        <v>13</v>
      </c>
      <c r="AD12" s="68"/>
      <c r="AE12" s="68">
        <v>10.4</v>
      </c>
      <c r="AF12" s="68">
        <v>13</v>
      </c>
      <c r="AG12" s="68">
        <v>10.4</v>
      </c>
      <c r="AH12" s="68"/>
      <c r="AI12" s="68">
        <f>SUM(F12:AH12)</f>
        <v>162.5</v>
      </c>
    </row>
    <row r="13" spans="1:35" ht="15" thickBot="1">
      <c r="A13" s="85"/>
      <c r="B13" s="22" t="s">
        <v>84</v>
      </c>
      <c r="C13" s="21" t="s">
        <v>99</v>
      </c>
      <c r="D13" s="12">
        <v>1995</v>
      </c>
      <c r="E13" s="13" t="s">
        <v>98</v>
      </c>
      <c r="F13" s="9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ht="15" thickBot="1">
      <c r="A14" s="97">
        <v>3</v>
      </c>
      <c r="B14" s="20" t="s">
        <v>75</v>
      </c>
      <c r="C14" s="21" t="s">
        <v>101</v>
      </c>
      <c r="D14" s="12">
        <v>1997</v>
      </c>
      <c r="E14" s="12" t="s">
        <v>98</v>
      </c>
      <c r="F14" s="91">
        <f>7*1.3</f>
        <v>9.1</v>
      </c>
      <c r="G14" s="68">
        <v>13</v>
      </c>
      <c r="H14" s="68"/>
      <c r="I14" s="68"/>
      <c r="J14" s="68"/>
      <c r="K14" s="68">
        <v>11</v>
      </c>
      <c r="L14" s="68">
        <v>10</v>
      </c>
      <c r="M14" s="68"/>
      <c r="N14" s="68"/>
      <c r="O14" s="68"/>
      <c r="P14" s="68"/>
      <c r="Q14" s="68"/>
      <c r="R14" s="68"/>
      <c r="S14" s="68"/>
      <c r="T14" s="68"/>
      <c r="U14" s="68">
        <v>11</v>
      </c>
      <c r="V14" s="68"/>
      <c r="W14" s="68"/>
      <c r="X14" s="68"/>
      <c r="Y14" s="68"/>
      <c r="Z14" s="68"/>
      <c r="AA14" s="68">
        <v>26</v>
      </c>
      <c r="AB14" s="68"/>
      <c r="AC14" s="68">
        <v>10</v>
      </c>
      <c r="AD14" s="68"/>
      <c r="AE14" s="68">
        <f>8*1.3</f>
        <v>10.4</v>
      </c>
      <c r="AF14" s="68">
        <v>10</v>
      </c>
      <c r="AG14" s="68">
        <v>8</v>
      </c>
      <c r="AH14" s="68">
        <v>15</v>
      </c>
      <c r="AI14" s="68">
        <f>SUM(F14:AH14)</f>
        <v>133.5</v>
      </c>
    </row>
    <row r="15" spans="1:35" ht="15" thickBot="1">
      <c r="A15" s="97"/>
      <c r="B15" s="22" t="s">
        <v>76</v>
      </c>
      <c r="C15" s="23" t="s">
        <v>102</v>
      </c>
      <c r="D15" s="13">
        <v>1997</v>
      </c>
      <c r="E15" s="13" t="s">
        <v>98</v>
      </c>
      <c r="F15" s="91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15.75" thickBot="1">
      <c r="A16" s="85">
        <v>4</v>
      </c>
      <c r="B16" s="24" t="s">
        <v>96</v>
      </c>
      <c r="C16" s="21" t="s">
        <v>97</v>
      </c>
      <c r="D16" s="12">
        <v>1987</v>
      </c>
      <c r="E16" s="12" t="s">
        <v>98</v>
      </c>
      <c r="F16" s="91">
        <f>7*1.3</f>
        <v>9.1</v>
      </c>
      <c r="G16" s="68">
        <v>13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>
        <f>14*1.3</f>
        <v>18.2</v>
      </c>
      <c r="Z16" s="68">
        <f>12*1.3</f>
        <v>15.600000000000001</v>
      </c>
      <c r="AA16" s="68">
        <v>23</v>
      </c>
      <c r="AB16" s="68"/>
      <c r="AC16" s="68">
        <v>13</v>
      </c>
      <c r="AD16" s="68"/>
      <c r="AE16" s="68">
        <f>8*1.3</f>
        <v>10.4</v>
      </c>
      <c r="AF16" s="68">
        <v>10</v>
      </c>
      <c r="AG16" s="68">
        <f>8*1.3</f>
        <v>10.4</v>
      </c>
      <c r="AH16" s="68"/>
      <c r="AI16" s="68">
        <f>SUM(F16:AH16)</f>
        <v>122.70000000000002</v>
      </c>
    </row>
    <row r="17" spans="1:35" ht="15.75" thickBot="1">
      <c r="A17" s="85"/>
      <c r="B17" s="25" t="s">
        <v>107</v>
      </c>
      <c r="C17" s="21" t="s">
        <v>97</v>
      </c>
      <c r="D17" s="12">
        <v>2000</v>
      </c>
      <c r="E17" s="13" t="s">
        <v>98</v>
      </c>
      <c r="F17" s="9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5" thickBot="1">
      <c r="A18" s="96">
        <v>5</v>
      </c>
      <c r="B18" s="22" t="s">
        <v>77</v>
      </c>
      <c r="C18" s="21" t="s">
        <v>97</v>
      </c>
      <c r="D18" s="12">
        <v>1998</v>
      </c>
      <c r="E18" s="12" t="s">
        <v>98</v>
      </c>
      <c r="F18" s="91">
        <f>7*1.3</f>
        <v>9.1</v>
      </c>
      <c r="G18" s="68">
        <v>10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>
        <v>23</v>
      </c>
      <c r="AB18" s="68"/>
      <c r="AC18" s="68"/>
      <c r="AD18" s="68"/>
      <c r="AE18" s="68"/>
      <c r="AF18" s="68">
        <v>10</v>
      </c>
      <c r="AG18" s="68">
        <f>8*1.3</f>
        <v>10.4</v>
      </c>
      <c r="AH18" s="68"/>
      <c r="AI18" s="68">
        <f>SUM(F18:AH18)</f>
        <v>62.5</v>
      </c>
    </row>
    <row r="19" spans="1:35" ht="15" thickBot="1">
      <c r="A19" s="96"/>
      <c r="B19" s="22" t="s">
        <v>78</v>
      </c>
      <c r="C19" s="21" t="s">
        <v>97</v>
      </c>
      <c r="D19" s="12">
        <v>1997</v>
      </c>
      <c r="E19" s="13" t="s">
        <v>98</v>
      </c>
      <c r="F19" s="91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5" thickBot="1">
      <c r="A20" s="85">
        <v>6</v>
      </c>
      <c r="B20" s="22" t="s">
        <v>81</v>
      </c>
      <c r="C20" s="21" t="s">
        <v>97</v>
      </c>
      <c r="D20" s="12">
        <v>1999</v>
      </c>
      <c r="E20" s="12" t="s">
        <v>98</v>
      </c>
      <c r="F20" s="91">
        <v>9.1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>
        <f>SUM(F20:AH20)</f>
        <v>9.1</v>
      </c>
    </row>
    <row r="21" spans="1:35" ht="15" thickBot="1">
      <c r="A21" s="85"/>
      <c r="B21" s="22" t="s">
        <v>82</v>
      </c>
      <c r="C21" s="21" t="s">
        <v>97</v>
      </c>
      <c r="D21" s="12">
        <v>2000</v>
      </c>
      <c r="E21" s="13" t="s">
        <v>98</v>
      </c>
      <c r="F21" s="9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3" spans="2:4" ht="12.75">
      <c r="B23" t="s">
        <v>50</v>
      </c>
      <c r="C23"/>
      <c r="D23" s="16" t="s">
        <v>51</v>
      </c>
    </row>
    <row r="24" ht="12.75">
      <c r="C24"/>
    </row>
    <row r="25" spans="2:4" ht="12.75">
      <c r="B25" t="s">
        <v>52</v>
      </c>
      <c r="C25"/>
      <c r="D25" s="4" t="s">
        <v>53</v>
      </c>
    </row>
  </sheetData>
  <sheetProtection selectLockedCells="1" selectUnlockedCells="1"/>
  <mergeCells count="192">
    <mergeCell ref="A8:A9"/>
    <mergeCell ref="B8:B9"/>
    <mergeCell ref="C8:C9"/>
    <mergeCell ref="D8:D9"/>
    <mergeCell ref="E8:E9"/>
    <mergeCell ref="AI8:AI9"/>
    <mergeCell ref="A14:A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18:A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20:A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16:A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0:AI11"/>
    <mergeCell ref="AI12:AI13"/>
    <mergeCell ref="AI14:AI15"/>
    <mergeCell ref="AI18:AI19"/>
    <mergeCell ref="AI20:AI21"/>
    <mergeCell ref="AI16:AI17"/>
  </mergeCells>
  <printOptions/>
  <pageMargins left="0.6201388888888889" right="0.30972222222222223" top="0.6298611111111111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="87" zoomScaleNormal="87" zoomScalePageLayoutView="0" workbookViewId="0" topLeftCell="A1">
      <pane xSplit="2" topLeftCell="C1" activePane="topRight" state="frozen"/>
      <selection pane="topLeft" activeCell="A1" sqref="A1"/>
      <selection pane="topRight" activeCell="D17" sqref="D17"/>
    </sheetView>
  </sheetViews>
  <sheetFormatPr defaultColWidth="9.00390625" defaultRowHeight="12.75"/>
  <cols>
    <col min="1" max="1" width="6.125" style="0" customWidth="1"/>
    <col min="2" max="2" width="38.875" style="0" customWidth="1"/>
    <col min="3" max="3" width="22.875" style="0" customWidth="1"/>
    <col min="4" max="4" width="5.875" style="0" customWidth="1"/>
    <col min="5" max="5" width="7.75390625" style="0" customWidth="1"/>
    <col min="8" max="8" width="11.625" style="0" customWidth="1"/>
    <col min="9" max="9" width="12.625" style="0" customWidth="1"/>
    <col min="10" max="10" width="8.625" style="0" customWidth="1"/>
    <col min="11" max="11" width="8.00390625" style="0" customWidth="1"/>
    <col min="12" max="12" width="10.25390625" style="0" customWidth="1"/>
    <col min="13" max="13" width="11.875" style="0" customWidth="1"/>
    <col min="14" max="15" width="13.75390625" style="0" customWidth="1"/>
    <col min="16" max="16" width="17.375" style="0" customWidth="1"/>
    <col min="17" max="17" width="11.00390625" style="0" customWidth="1"/>
    <col min="18" max="18" width="13.25390625" style="0" customWidth="1"/>
    <col min="19" max="19" width="8.375" style="0" customWidth="1"/>
    <col min="20" max="20" width="8.125" style="0" customWidth="1"/>
    <col min="21" max="21" width="5.375" style="0" customWidth="1"/>
    <col min="22" max="22" width="11.75390625" style="0" customWidth="1"/>
    <col min="23" max="23" width="11.00390625" style="0" customWidth="1"/>
    <col min="24" max="24" width="17.875" style="0" customWidth="1"/>
    <col min="25" max="25" width="11.25390625" style="0" customWidth="1"/>
    <col min="26" max="26" width="14.00390625" style="0" customWidth="1"/>
    <col min="27" max="27" width="8.375" style="0" customWidth="1"/>
    <col min="34" max="34" width="12.125" style="0" customWidth="1"/>
  </cols>
  <sheetData>
    <row r="1" ht="15.75">
      <c r="M1" s="1"/>
    </row>
    <row r="2" spans="3:13" ht="15.75">
      <c r="C2" s="1" t="s">
        <v>0</v>
      </c>
      <c r="M2" s="1"/>
    </row>
    <row r="3" spans="3:13" ht="15.75">
      <c r="C3" s="1"/>
      <c r="M3" s="1"/>
    </row>
    <row r="4" spans="3:16" ht="15.75">
      <c r="C4" s="1"/>
      <c r="D4" s="1" t="s">
        <v>85</v>
      </c>
      <c r="E4" s="2"/>
      <c r="F4" s="2"/>
      <c r="M4" s="1"/>
      <c r="N4" s="1"/>
      <c r="O4" s="2"/>
      <c r="P4" s="2"/>
    </row>
    <row r="5" spans="4:20" ht="15.75">
      <c r="D5" s="1"/>
      <c r="E5" s="1"/>
      <c r="F5" s="1"/>
      <c r="G5" s="4"/>
      <c r="H5" s="4"/>
      <c r="I5" s="4"/>
      <c r="J5" s="4"/>
      <c r="N5" s="1"/>
      <c r="O5" s="1"/>
      <c r="P5" s="1"/>
      <c r="Q5" s="4"/>
      <c r="R5" s="4"/>
      <c r="S5" s="4"/>
      <c r="T5" s="4"/>
    </row>
    <row r="6" spans="2:27" ht="12.75">
      <c r="B6" s="3" t="s">
        <v>3</v>
      </c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3:27" ht="13.5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5" ht="36.75" customHeight="1" thickBot="1">
      <c r="A8" s="98" t="s">
        <v>5</v>
      </c>
      <c r="B8" s="86" t="s">
        <v>6</v>
      </c>
      <c r="C8" s="86" t="s">
        <v>7</v>
      </c>
      <c r="D8" s="86" t="s">
        <v>8</v>
      </c>
      <c r="E8" s="99" t="s">
        <v>9</v>
      </c>
      <c r="F8" s="8" t="s">
        <v>55</v>
      </c>
      <c r="G8" s="8" t="s">
        <v>56</v>
      </c>
      <c r="H8" s="17" t="s">
        <v>57</v>
      </c>
      <c r="I8" s="8" t="s">
        <v>58</v>
      </c>
      <c r="J8" s="18" t="s">
        <v>59</v>
      </c>
      <c r="K8" s="5" t="s">
        <v>60</v>
      </c>
      <c r="L8" s="5" t="s">
        <v>61</v>
      </c>
      <c r="M8" s="5" t="s">
        <v>62</v>
      </c>
      <c r="N8" s="5" t="s">
        <v>63</v>
      </c>
      <c r="O8" s="5" t="s">
        <v>64</v>
      </c>
      <c r="P8" s="5" t="s">
        <v>65</v>
      </c>
      <c r="Q8" s="5" t="s">
        <v>66</v>
      </c>
      <c r="R8" s="5" t="s">
        <v>30</v>
      </c>
      <c r="S8" s="8" t="s">
        <v>31</v>
      </c>
      <c r="T8" s="7" t="s">
        <v>67</v>
      </c>
      <c r="U8" s="7" t="s">
        <v>24</v>
      </c>
      <c r="V8" s="7" t="s">
        <v>25</v>
      </c>
      <c r="W8" s="7" t="s">
        <v>26</v>
      </c>
      <c r="X8" s="7" t="s">
        <v>27</v>
      </c>
      <c r="Y8" s="6" t="s">
        <v>28</v>
      </c>
      <c r="Z8" s="6" t="s">
        <v>29</v>
      </c>
      <c r="AA8" s="6" t="s">
        <v>68</v>
      </c>
      <c r="AB8" s="6" t="s">
        <v>69</v>
      </c>
      <c r="AC8" s="6" t="s">
        <v>70</v>
      </c>
      <c r="AD8" s="6" t="s">
        <v>71</v>
      </c>
      <c r="AE8" s="6" t="s">
        <v>72</v>
      </c>
      <c r="AF8" s="6" t="s">
        <v>22</v>
      </c>
      <c r="AG8" s="6" t="s">
        <v>23</v>
      </c>
      <c r="AH8" s="26" t="s">
        <v>73</v>
      </c>
      <c r="AI8" s="100" t="s">
        <v>74</v>
      </c>
    </row>
    <row r="9" spans="1:35" ht="13.5" customHeight="1" thickBot="1">
      <c r="A9" s="98"/>
      <c r="B9" s="86"/>
      <c r="C9" s="86"/>
      <c r="D9" s="86"/>
      <c r="E9" s="99"/>
      <c r="F9" s="10">
        <v>7</v>
      </c>
      <c r="G9" s="10">
        <v>10</v>
      </c>
      <c r="H9" s="10">
        <v>25</v>
      </c>
      <c r="I9" s="10">
        <v>30</v>
      </c>
      <c r="J9" s="19">
        <v>20</v>
      </c>
      <c r="K9" s="10">
        <v>11</v>
      </c>
      <c r="L9" s="10">
        <v>10</v>
      </c>
      <c r="M9" s="10">
        <v>25</v>
      </c>
      <c r="N9" s="10">
        <v>15</v>
      </c>
      <c r="O9" s="10">
        <v>25</v>
      </c>
      <c r="P9" s="10">
        <v>20</v>
      </c>
      <c r="Q9" s="10">
        <v>27</v>
      </c>
      <c r="R9" s="10">
        <v>21</v>
      </c>
      <c r="S9" s="10">
        <v>13</v>
      </c>
      <c r="T9" s="9">
        <v>16</v>
      </c>
      <c r="U9" s="9">
        <v>11</v>
      </c>
      <c r="V9" s="9">
        <v>10</v>
      </c>
      <c r="W9" s="9">
        <v>12</v>
      </c>
      <c r="X9" s="9">
        <v>17</v>
      </c>
      <c r="Y9" s="9">
        <v>14</v>
      </c>
      <c r="Z9" s="9">
        <v>12</v>
      </c>
      <c r="AA9" s="9">
        <v>10</v>
      </c>
      <c r="AB9" s="9">
        <v>11</v>
      </c>
      <c r="AC9" s="9">
        <v>10</v>
      </c>
      <c r="AD9" s="9">
        <v>19</v>
      </c>
      <c r="AE9" s="9">
        <v>8</v>
      </c>
      <c r="AF9" s="9">
        <v>10</v>
      </c>
      <c r="AG9" s="9">
        <v>8</v>
      </c>
      <c r="AH9" s="27">
        <v>15</v>
      </c>
      <c r="AI9" s="101"/>
    </row>
    <row r="10" spans="1:35" ht="15" thickBot="1">
      <c r="A10" s="96">
        <v>1</v>
      </c>
      <c r="B10" s="22" t="s">
        <v>92</v>
      </c>
      <c r="C10" s="21" t="s">
        <v>104</v>
      </c>
      <c r="D10" s="12">
        <v>2001</v>
      </c>
      <c r="E10" s="12" t="s">
        <v>98</v>
      </c>
      <c r="F10" s="92">
        <f>7*1.3</f>
        <v>9.1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>
        <v>21</v>
      </c>
      <c r="S10" s="92">
        <v>13</v>
      </c>
      <c r="T10" s="92"/>
      <c r="U10" s="92">
        <v>11</v>
      </c>
      <c r="V10" s="92">
        <v>10</v>
      </c>
      <c r="W10" s="92">
        <v>12</v>
      </c>
      <c r="X10" s="92"/>
      <c r="Y10" s="92">
        <v>14</v>
      </c>
      <c r="Z10" s="92"/>
      <c r="AA10" s="92">
        <v>26</v>
      </c>
      <c r="AB10" s="92">
        <v>11</v>
      </c>
      <c r="AC10" s="92"/>
      <c r="AD10" s="92"/>
      <c r="AE10" s="92">
        <f>8*1.3</f>
        <v>10.4</v>
      </c>
      <c r="AF10" s="92">
        <v>10</v>
      </c>
      <c r="AG10" s="92">
        <v>10.4</v>
      </c>
      <c r="AH10" s="92"/>
      <c r="AI10" s="102">
        <f>SUM(F10:AH10)</f>
        <v>157.9</v>
      </c>
    </row>
    <row r="11" spans="1:35" ht="15" thickBot="1">
      <c r="A11" s="96"/>
      <c r="B11" s="22" t="s">
        <v>93</v>
      </c>
      <c r="C11" s="21" t="s">
        <v>104</v>
      </c>
      <c r="D11" s="14">
        <v>1996</v>
      </c>
      <c r="E11" s="12" t="s">
        <v>98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0"/>
    </row>
    <row r="12" spans="1:35" ht="15" thickBot="1">
      <c r="A12" s="97">
        <v>2</v>
      </c>
      <c r="B12" s="20" t="s">
        <v>86</v>
      </c>
      <c r="C12" s="23" t="s">
        <v>103</v>
      </c>
      <c r="D12" s="28">
        <v>1977</v>
      </c>
      <c r="E12" s="12" t="s">
        <v>98</v>
      </c>
      <c r="F12" s="74">
        <v>9.1</v>
      </c>
      <c r="G12" s="68">
        <v>10</v>
      </c>
      <c r="H12" s="68"/>
      <c r="I12" s="68"/>
      <c r="J12" s="68"/>
      <c r="K12" s="68"/>
      <c r="L12" s="68">
        <v>10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>
        <f>12*1.3</f>
        <v>15.600000000000001</v>
      </c>
      <c r="AA12" s="68">
        <v>23</v>
      </c>
      <c r="AB12" s="68"/>
      <c r="AC12" s="68">
        <v>13</v>
      </c>
      <c r="AD12" s="68"/>
      <c r="AE12" s="103">
        <v>10.4</v>
      </c>
      <c r="AF12" s="68">
        <v>10</v>
      </c>
      <c r="AG12" s="68">
        <v>10.4</v>
      </c>
      <c r="AH12" s="68"/>
      <c r="AI12" s="68">
        <f>SUM(F12:AH12)</f>
        <v>111.50000000000001</v>
      </c>
    </row>
    <row r="13" spans="1:35" ht="15" thickBot="1">
      <c r="A13" s="97"/>
      <c r="B13" s="22" t="s">
        <v>87</v>
      </c>
      <c r="C13" s="23" t="s">
        <v>103</v>
      </c>
      <c r="D13" s="29">
        <v>1995</v>
      </c>
      <c r="E13" s="31">
        <v>3</v>
      </c>
      <c r="F13" s="74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103"/>
      <c r="AF13" s="68"/>
      <c r="AG13" s="68"/>
      <c r="AH13" s="68"/>
      <c r="AI13" s="68">
        <f>SUM(F13:AH13)</f>
        <v>0</v>
      </c>
    </row>
    <row r="14" spans="1:35" ht="15" thickBot="1">
      <c r="A14" s="96">
        <v>3</v>
      </c>
      <c r="B14" s="22" t="s">
        <v>88</v>
      </c>
      <c r="C14" s="21" t="s">
        <v>102</v>
      </c>
      <c r="D14" s="28">
        <v>1994</v>
      </c>
      <c r="E14" s="30">
        <v>3</v>
      </c>
      <c r="F14" s="74">
        <v>9.1</v>
      </c>
      <c r="G14" s="68"/>
      <c r="H14" s="68"/>
      <c r="I14" s="68"/>
      <c r="J14" s="68"/>
      <c r="K14" s="68"/>
      <c r="L14" s="68">
        <v>13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>
        <f>12*1.3</f>
        <v>15.600000000000001</v>
      </c>
      <c r="AA14" s="68">
        <v>26</v>
      </c>
      <c r="AB14" s="68"/>
      <c r="AC14" s="68">
        <v>13</v>
      </c>
      <c r="AD14" s="68"/>
      <c r="AE14" s="68">
        <v>10.4</v>
      </c>
      <c r="AF14" s="68">
        <v>13</v>
      </c>
      <c r="AG14" s="68">
        <v>10.4</v>
      </c>
      <c r="AH14" s="68"/>
      <c r="AI14" s="68">
        <f>SUM(F14:AH14)</f>
        <v>110.50000000000001</v>
      </c>
    </row>
    <row r="15" spans="1:35" ht="15" thickBot="1">
      <c r="A15" s="96"/>
      <c r="B15" s="22" t="s">
        <v>89</v>
      </c>
      <c r="C15" s="23" t="s">
        <v>106</v>
      </c>
      <c r="D15" s="32">
        <v>1998</v>
      </c>
      <c r="E15" s="31">
        <v>3</v>
      </c>
      <c r="F15" s="74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15" thickBot="1">
      <c r="A16" s="96">
        <v>4</v>
      </c>
      <c r="B16" s="22" t="s">
        <v>94</v>
      </c>
      <c r="C16" s="21" t="s">
        <v>105</v>
      </c>
      <c r="D16" s="28">
        <v>1995</v>
      </c>
      <c r="E16" s="12" t="s">
        <v>98</v>
      </c>
      <c r="F16" s="74">
        <v>7</v>
      </c>
      <c r="G16" s="68"/>
      <c r="H16" s="68"/>
      <c r="I16" s="68"/>
      <c r="J16" s="68"/>
      <c r="K16" s="68"/>
      <c r="L16" s="68">
        <v>10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>
        <v>26</v>
      </c>
      <c r="AB16" s="68">
        <v>11</v>
      </c>
      <c r="AC16" s="68">
        <v>13</v>
      </c>
      <c r="AD16" s="68"/>
      <c r="AE16" s="68">
        <v>10.4</v>
      </c>
      <c r="AF16" s="68">
        <v>10</v>
      </c>
      <c r="AG16" s="68">
        <v>10.4</v>
      </c>
      <c r="AH16" s="68"/>
      <c r="AI16" s="68">
        <f>SUM(F16:AH16)</f>
        <v>97.80000000000001</v>
      </c>
    </row>
    <row r="17" spans="1:35" ht="15" thickBot="1">
      <c r="A17" s="96"/>
      <c r="B17" s="22" t="s">
        <v>95</v>
      </c>
      <c r="C17" s="21" t="s">
        <v>105</v>
      </c>
      <c r="D17" s="32">
        <v>1996</v>
      </c>
      <c r="E17" s="31">
        <v>3</v>
      </c>
      <c r="F17" s="74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5" thickBot="1">
      <c r="A18" s="96">
        <v>5</v>
      </c>
      <c r="B18" s="22" t="s">
        <v>90</v>
      </c>
      <c r="C18" s="21" t="s">
        <v>103</v>
      </c>
      <c r="D18" s="28">
        <v>1995</v>
      </c>
      <c r="E18" s="12" t="s">
        <v>98</v>
      </c>
      <c r="F18" s="74">
        <v>9.1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>
        <v>10.4</v>
      </c>
      <c r="AH18" s="68"/>
      <c r="AI18" s="68">
        <f>SUM(F18:AH18)</f>
        <v>19.5</v>
      </c>
    </row>
    <row r="19" spans="1:35" ht="15" thickBot="1">
      <c r="A19" s="96"/>
      <c r="B19" s="59" t="s">
        <v>91</v>
      </c>
      <c r="C19" s="60" t="s">
        <v>103</v>
      </c>
      <c r="D19" s="61">
        <v>1999</v>
      </c>
      <c r="E19" s="12" t="s">
        <v>98</v>
      </c>
      <c r="F19" s="74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3.5" thickBot="1">
      <c r="A20" s="96">
        <v>6</v>
      </c>
      <c r="B20" s="64" t="s">
        <v>113</v>
      </c>
      <c r="C20" s="21" t="s">
        <v>105</v>
      </c>
      <c r="D20" s="65">
        <v>1997</v>
      </c>
      <c r="E20" s="58" t="s">
        <v>98</v>
      </c>
      <c r="F20" s="74">
        <v>7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>
        <v>8</v>
      </c>
      <c r="AH20" s="68"/>
      <c r="AI20" s="68">
        <f>SUM(F20:AH20)</f>
        <v>15</v>
      </c>
    </row>
    <row r="21" spans="1:35" ht="13.5" thickBot="1">
      <c r="A21" s="96"/>
      <c r="B21" s="62" t="s">
        <v>114</v>
      </c>
      <c r="C21" s="21" t="s">
        <v>102</v>
      </c>
      <c r="D21" s="63">
        <v>1996</v>
      </c>
      <c r="E21" s="58" t="s">
        <v>98</v>
      </c>
      <c r="F21" s="74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4" spans="2:4" ht="12.75">
      <c r="B24" t="s">
        <v>50</v>
      </c>
      <c r="D24" s="16" t="s">
        <v>51</v>
      </c>
    </row>
    <row r="25" ht="12.75">
      <c r="D25" s="4"/>
    </row>
    <row r="26" spans="2:4" ht="12.75">
      <c r="B26" t="s">
        <v>52</v>
      </c>
      <c r="D26" s="4" t="s">
        <v>53</v>
      </c>
    </row>
  </sheetData>
  <sheetProtection selectLockedCells="1" selectUnlockedCells="1"/>
  <mergeCells count="192">
    <mergeCell ref="A8:A9"/>
    <mergeCell ref="B8:B9"/>
    <mergeCell ref="C8:C9"/>
    <mergeCell ref="D8:D9"/>
    <mergeCell ref="E8:E9"/>
    <mergeCell ref="AI8:AI9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14:A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H14:AH15"/>
    <mergeCell ref="A18:A19"/>
    <mergeCell ref="F18:F19"/>
    <mergeCell ref="G18:G19"/>
    <mergeCell ref="H18:H19"/>
    <mergeCell ref="I18:I19"/>
    <mergeCell ref="J18:J19"/>
    <mergeCell ref="K18:K19"/>
    <mergeCell ref="Z14:Z15"/>
    <mergeCell ref="AA14:AA15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10:A11"/>
    <mergeCell ref="F10:F11"/>
    <mergeCell ref="G10:G11"/>
    <mergeCell ref="H10:H11"/>
    <mergeCell ref="I10:I11"/>
    <mergeCell ref="T10:T11"/>
    <mergeCell ref="U10:U11"/>
    <mergeCell ref="J10:J11"/>
    <mergeCell ref="K10:K11"/>
    <mergeCell ref="L10:L11"/>
    <mergeCell ref="M10:M11"/>
    <mergeCell ref="N10:N11"/>
    <mergeCell ref="O10:O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K16:K17"/>
    <mergeCell ref="L16:L17"/>
    <mergeCell ref="M16:M17"/>
    <mergeCell ref="AB10:AB11"/>
    <mergeCell ref="AC10:AC11"/>
    <mergeCell ref="AD10:AD11"/>
    <mergeCell ref="P10:P11"/>
    <mergeCell ref="Q10:Q11"/>
    <mergeCell ref="R10:R11"/>
    <mergeCell ref="S10:S11"/>
    <mergeCell ref="A16:A17"/>
    <mergeCell ref="F16:F17"/>
    <mergeCell ref="G16:G17"/>
    <mergeCell ref="H16:H17"/>
    <mergeCell ref="I16:I17"/>
    <mergeCell ref="J16:J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I14:AI15"/>
    <mergeCell ref="AI18:AI19"/>
    <mergeCell ref="AI10:AI11"/>
    <mergeCell ref="AI16:AI17"/>
    <mergeCell ref="AF16:AF17"/>
    <mergeCell ref="AG16:AG17"/>
    <mergeCell ref="AH16:AH17"/>
    <mergeCell ref="AH10:AH11"/>
    <mergeCell ref="AF14:AF15"/>
    <mergeCell ref="AG14:AG15"/>
    <mergeCell ref="A20:A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I20:AI21"/>
    <mergeCell ref="AC20:AC21"/>
    <mergeCell ref="AD20:AD21"/>
    <mergeCell ref="AE20:AE21"/>
    <mergeCell ref="AF20:AF21"/>
    <mergeCell ref="AG20:AG21"/>
    <mergeCell ref="AH20:AH21"/>
  </mergeCells>
  <printOptions/>
  <pageMargins left="0.6201388888888889" right="0.30972222222222223" top="0.6298611111111111" bottom="0.9840277777777777" header="0.5118055555555555" footer="0.5118055555555555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drug2</cp:lastModifiedBy>
  <dcterms:modified xsi:type="dcterms:W3CDTF">2019-09-11T10:28:09Z</dcterms:modified>
  <cp:category/>
  <cp:version/>
  <cp:contentType/>
  <cp:contentStatus/>
</cp:coreProperties>
</file>